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0" windowWidth="17970" windowHeight="12000"/>
  </bookViews>
  <sheets>
    <sheet name="Bolagsvärdering" sheetId="6" r:id="rId1"/>
  </sheets>
  <calcPr calcId="124519"/>
</workbook>
</file>

<file path=xl/calcChain.xml><?xml version="1.0" encoding="utf-8"?>
<calcChain xmlns="http://schemas.openxmlformats.org/spreadsheetml/2006/main">
  <c r="K23" i="6"/>
  <c r="L23" s="1"/>
  <c r="M23" s="1"/>
  <c r="D23"/>
  <c r="E23" s="1"/>
  <c r="F23" s="1"/>
  <c r="F4"/>
  <c r="E4"/>
  <c r="D4"/>
  <c r="C4"/>
  <c r="B26"/>
  <c r="B18"/>
  <c r="C18" s="1"/>
  <c r="F12"/>
  <c r="E12"/>
  <c r="D12"/>
  <c r="C12"/>
  <c r="B12"/>
  <c r="B8"/>
  <c r="C8" s="1"/>
  <c r="F5"/>
  <c r="E5"/>
  <c r="D5"/>
  <c r="C5"/>
  <c r="B9"/>
  <c r="B10" s="1"/>
  <c r="B21" s="1"/>
  <c r="B6"/>
  <c r="C7" l="1"/>
  <c r="D8"/>
  <c r="C17"/>
  <c r="C20" s="1"/>
  <c r="D18"/>
  <c r="C9"/>
  <c r="C10" l="1"/>
  <c r="C21" s="1"/>
  <c r="C24" s="1"/>
  <c r="D17"/>
  <c r="D20" s="1"/>
  <c r="E18"/>
  <c r="D7"/>
  <c r="D9" s="1"/>
  <c r="E8"/>
  <c r="E7" l="1"/>
  <c r="E9" s="1"/>
  <c r="F8"/>
  <c r="F7" s="1"/>
  <c r="F9" s="1"/>
  <c r="D10"/>
  <c r="D21" s="1"/>
  <c r="D24" s="1"/>
  <c r="F18"/>
  <c r="F17" s="1"/>
  <c r="E17"/>
  <c r="E20" s="1"/>
  <c r="F10" l="1"/>
  <c r="E10"/>
  <c r="E21" s="1"/>
  <c r="E24" s="1"/>
  <c r="F20"/>
  <c r="F21" l="1"/>
  <c r="F22"/>
  <c r="F24" s="1"/>
  <c r="B28" s="1"/>
  <c r="C40" l="1"/>
  <c r="C38"/>
  <c r="C39"/>
</calcChain>
</file>

<file path=xl/sharedStrings.xml><?xml version="1.0" encoding="utf-8"?>
<sst xmlns="http://schemas.openxmlformats.org/spreadsheetml/2006/main" count="62" uniqueCount="35">
  <si>
    <t>EV/SALES</t>
  </si>
  <si>
    <t>EV/EBITDA</t>
  </si>
  <si>
    <t>Diskonteringsfaktor</t>
  </si>
  <si>
    <t>År</t>
  </si>
  <si>
    <t>SS</t>
  </si>
  <si>
    <t>- i % av omsättning</t>
  </si>
  <si>
    <t>(1 - 5 anställda)</t>
  </si>
  <si>
    <t>EV/EBIT</t>
  </si>
  <si>
    <t>- i % av omsättning (3)</t>
  </si>
  <si>
    <t>Normaliserad omsättning (2)</t>
  </si>
  <si>
    <t>Normaliserade kostnader (4)</t>
  </si>
  <si>
    <t>Avskrivningar (6)</t>
  </si>
  <si>
    <t>- i % av omsättning (6)</t>
  </si>
  <si>
    <t>Prognosperioden</t>
  </si>
  <si>
    <t>Normalår</t>
  </si>
  <si>
    <t>Skatt (26,3%) (8)</t>
  </si>
  <si>
    <t>Rörelseresultat före avskrivningar (EBITDA) (5)</t>
  </si>
  <si>
    <t>Rörelseresultat (EBIT) (7)</t>
  </si>
  <si>
    <t>Investeringar (9)</t>
  </si>
  <si>
    <t>Kortfristiga tillgångar (10)</t>
  </si>
  <si>
    <t>Kortfristiga skulder (11)</t>
  </si>
  <si>
    <t>Rörelsekapital (12)</t>
  </si>
  <si>
    <t>Förändring i rörelsekapitalbehov (13)</t>
  </si>
  <si>
    <t>- i % av omsättning (12)</t>
  </si>
  <si>
    <t>Avkastningskrav (15)</t>
  </si>
  <si>
    <t>SS (16)</t>
  </si>
  <si>
    <t>Summa fritt kassaflöde (14)</t>
  </si>
  <si>
    <t>Diskonterat kassaflöde (17)</t>
  </si>
  <si>
    <t>Värdet på företaget/rörelsen (18)</t>
  </si>
  <si>
    <t>(5 - 10 anställda)</t>
  </si>
  <si>
    <t>(10 -20 anställda)</t>
  </si>
  <si>
    <t>(20 - 100 anställda)</t>
  </si>
  <si>
    <t>(100 &lt; anställda)</t>
  </si>
  <si>
    <t>Kassaflödesvärdering exempel</t>
  </si>
  <si>
    <t>Avkastningskrav</t>
  </si>
</sst>
</file>

<file path=xl/styles.xml><?xml version="1.0" encoding="utf-8"?>
<styleSheet xmlns="http://schemas.openxmlformats.org/spreadsheetml/2006/main">
  <numFmts count="1">
    <numFmt numFmtId="165" formatCode="0.0"/>
  </numFmts>
  <fonts count="10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  <font>
      <sz val="10"/>
      <color indexed="8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1">
    <xf numFmtId="0" fontId="0" fillId="0" borderId="0" xfId="0"/>
    <xf numFmtId="0" fontId="2" fillId="0" borderId="0" xfId="0" applyFont="1" applyFill="1" applyAlignment="1">
      <alignment vertical="top"/>
    </xf>
    <xf numFmtId="0" fontId="8" fillId="0" borderId="0" xfId="0" quotePrefix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9" fontId="3" fillId="0" borderId="0" xfId="0" applyNumberFormat="1" applyFont="1" applyFill="1" applyAlignment="1">
      <alignment vertical="top"/>
    </xf>
    <xf numFmtId="165" fontId="3" fillId="0" borderId="0" xfId="0" applyNumberFormat="1" applyFon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5" fillId="4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9" fontId="3" fillId="2" borderId="0" xfId="0" applyNumberFormat="1" applyFont="1" applyFill="1" applyAlignment="1">
      <alignment vertical="top"/>
    </xf>
    <xf numFmtId="0" fontId="3" fillId="2" borderId="1" xfId="0" applyFont="1" applyFill="1" applyBorder="1" applyAlignment="1">
      <alignment vertical="top"/>
    </xf>
    <xf numFmtId="165" fontId="4" fillId="2" borderId="0" xfId="0" applyNumberFormat="1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6" fillId="2" borderId="0" xfId="0" quotePrefix="1" applyFont="1" applyFill="1" applyAlignment="1">
      <alignment vertical="top"/>
    </xf>
    <xf numFmtId="0" fontId="3" fillId="3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1" fontId="3" fillId="2" borderId="2" xfId="0" applyNumberFormat="1" applyFont="1" applyFill="1" applyBorder="1" applyAlignment="1">
      <alignment vertical="top"/>
    </xf>
    <xf numFmtId="9" fontId="3" fillId="3" borderId="2" xfId="0" applyNumberFormat="1" applyFont="1" applyFill="1" applyBorder="1" applyAlignment="1">
      <alignment vertical="top"/>
    </xf>
    <xf numFmtId="9" fontId="3" fillId="2" borderId="2" xfId="0" applyNumberFormat="1" applyFont="1" applyFill="1" applyBorder="1" applyAlignment="1">
      <alignment vertical="top"/>
    </xf>
    <xf numFmtId="165" fontId="3" fillId="2" borderId="2" xfId="0" applyNumberFormat="1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3" fillId="2" borderId="4" xfId="0" applyFont="1" applyFill="1" applyBorder="1" applyAlignment="1">
      <alignment vertical="top"/>
    </xf>
    <xf numFmtId="1" fontId="3" fillId="3" borderId="5" xfId="0" applyNumberFormat="1" applyFont="1" applyFill="1" applyBorder="1" applyAlignment="1">
      <alignment vertical="top"/>
    </xf>
    <xf numFmtId="1" fontId="3" fillId="2" borderId="5" xfId="0" applyNumberFormat="1" applyFont="1" applyFill="1" applyBorder="1" applyAlignment="1">
      <alignment vertical="top"/>
    </xf>
    <xf numFmtId="1" fontId="4" fillId="3" borderId="3" xfId="0" applyNumberFormat="1" applyFont="1" applyFill="1" applyBorder="1" applyAlignment="1">
      <alignment vertical="top"/>
    </xf>
    <xf numFmtId="1" fontId="4" fillId="2" borderId="3" xfId="0" applyNumberFormat="1" applyFont="1" applyFill="1" applyBorder="1" applyAlignment="1">
      <alignment vertical="top"/>
    </xf>
    <xf numFmtId="0" fontId="3" fillId="2" borderId="4" xfId="0" quotePrefix="1" applyFont="1" applyFill="1" applyBorder="1" applyAlignment="1">
      <alignment vertical="top"/>
    </xf>
    <xf numFmtId="9" fontId="3" fillId="3" borderId="5" xfId="0" applyNumberFormat="1" applyFont="1" applyFill="1" applyBorder="1" applyAlignment="1">
      <alignment vertical="top"/>
    </xf>
    <xf numFmtId="9" fontId="3" fillId="2" borderId="5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165" fontId="4" fillId="2" borderId="3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9" fontId="3" fillId="2" borderId="0" xfId="0" applyNumberFormat="1" applyFont="1" applyFill="1" applyBorder="1" applyAlignment="1">
      <alignment vertical="top"/>
    </xf>
    <xf numFmtId="0" fontId="9" fillId="2" borderId="0" xfId="0" quotePrefix="1" applyFont="1" applyFill="1" applyAlignment="1">
      <alignment vertical="top"/>
    </xf>
    <xf numFmtId="165" fontId="3" fillId="2" borderId="1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5" fillId="4" borderId="0" xfId="0" applyFont="1" applyFill="1" applyBorder="1" applyAlignment="1">
      <alignment horizontal="right" vertical="top"/>
    </xf>
    <xf numFmtId="165" fontId="3" fillId="2" borderId="0" xfId="0" applyNumberFormat="1" applyFont="1" applyFill="1" applyBorder="1" applyAlignment="1">
      <alignment vertical="top"/>
    </xf>
    <xf numFmtId="165" fontId="4" fillId="2" borderId="0" xfId="0" applyNumberFormat="1" applyFont="1" applyFill="1" applyBorder="1" applyAlignment="1">
      <alignment vertical="top"/>
    </xf>
    <xf numFmtId="9" fontId="9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1" fontId="3" fillId="3" borderId="9" xfId="0" applyNumberFormat="1" applyFont="1" applyFill="1" applyBorder="1" applyAlignment="1">
      <alignment vertical="top"/>
    </xf>
    <xf numFmtId="0" fontId="5" fillId="4" borderId="8" xfId="0" applyFont="1" applyFill="1" applyBorder="1" applyAlignment="1">
      <alignment horizontal="right" vertical="top"/>
    </xf>
    <xf numFmtId="165" fontId="3" fillId="2" borderId="8" xfId="0" applyNumberFormat="1" applyFont="1" applyFill="1" applyBorder="1" applyAlignment="1">
      <alignment vertical="top"/>
    </xf>
    <xf numFmtId="165" fontId="4" fillId="2" borderId="8" xfId="0" applyNumberFormat="1" applyFont="1" applyFill="1" applyBorder="1" applyAlignment="1">
      <alignment vertical="top"/>
    </xf>
    <xf numFmtId="9" fontId="9" fillId="2" borderId="8" xfId="0" applyNumberFormat="1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9" fontId="3" fillId="2" borderId="8" xfId="0" applyNumberFormat="1" applyFont="1" applyFill="1" applyBorder="1" applyAlignment="1">
      <alignment vertical="top"/>
    </xf>
    <xf numFmtId="9" fontId="3" fillId="2" borderId="9" xfId="0" applyNumberFormat="1" applyFont="1" applyFill="1" applyBorder="1" applyAlignment="1">
      <alignment vertical="top"/>
    </xf>
    <xf numFmtId="0" fontId="5" fillId="4" borderId="7" xfId="0" applyFont="1" applyFill="1" applyBorder="1" applyAlignment="1">
      <alignment vertical="top"/>
    </xf>
    <xf numFmtId="0" fontId="5" fillId="4" borderId="7" xfId="0" applyFont="1" applyFill="1" applyBorder="1" applyAlignment="1">
      <alignment horizontal="right" vertical="top"/>
    </xf>
    <xf numFmtId="0" fontId="3" fillId="2" borderId="7" xfId="0" applyFont="1" applyFill="1" applyBorder="1" applyAlignment="1">
      <alignment vertical="top"/>
    </xf>
    <xf numFmtId="9" fontId="3" fillId="2" borderId="7" xfId="0" applyNumberFormat="1" applyFont="1" applyFill="1" applyBorder="1" applyAlignment="1">
      <alignment vertical="top"/>
    </xf>
    <xf numFmtId="165" fontId="3" fillId="3" borderId="7" xfId="0" applyNumberFormat="1" applyFont="1" applyFill="1" applyBorder="1" applyAlignment="1">
      <alignment vertical="top"/>
    </xf>
    <xf numFmtId="165" fontId="4" fillId="3" borderId="7" xfId="0" applyNumberFormat="1" applyFont="1" applyFill="1" applyBorder="1" applyAlignment="1">
      <alignment vertical="top"/>
    </xf>
    <xf numFmtId="9" fontId="9" fillId="3" borderId="7" xfId="0" applyNumberFormat="1" applyFont="1" applyFill="1" applyBorder="1" applyAlignment="1">
      <alignment vertical="top"/>
    </xf>
    <xf numFmtId="165" fontId="3" fillId="2" borderId="7" xfId="0" applyNumberFormat="1" applyFont="1" applyFill="1" applyBorder="1" applyAlignment="1">
      <alignment vertical="top"/>
    </xf>
    <xf numFmtId="9" fontId="9" fillId="2" borderId="7" xfId="0" applyNumberFormat="1" applyFont="1" applyFill="1" applyBorder="1" applyAlignment="1">
      <alignment vertical="top"/>
    </xf>
    <xf numFmtId="165" fontId="3" fillId="2" borderId="3" xfId="0" applyNumberFormat="1" applyFont="1" applyFill="1" applyBorder="1" applyAlignment="1">
      <alignment vertical="top"/>
    </xf>
    <xf numFmtId="165" fontId="4" fillId="2" borderId="7" xfId="0" applyNumberFormat="1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1" fontId="4" fillId="2" borderId="8" xfId="0" applyNumberFormat="1" applyFont="1" applyFill="1" applyBorder="1" applyAlignment="1">
      <alignment vertical="top"/>
    </xf>
    <xf numFmtId="165" fontId="4" fillId="2" borderId="10" xfId="0" applyNumberFormat="1" applyFont="1" applyFill="1" applyBorder="1" applyAlignment="1">
      <alignment vertical="top"/>
    </xf>
    <xf numFmtId="0" fontId="9" fillId="2" borderId="4" xfId="0" quotePrefix="1" applyFont="1" applyFill="1" applyBorder="1" applyAlignment="1">
      <alignment vertical="top"/>
    </xf>
    <xf numFmtId="9" fontId="9" fillId="3" borderId="6" xfId="0" applyNumberFormat="1" applyFont="1" applyFill="1" applyBorder="1" applyAlignment="1">
      <alignment vertical="top"/>
    </xf>
    <xf numFmtId="9" fontId="9" fillId="2" borderId="11" xfId="0" applyNumberFormat="1" applyFont="1" applyFill="1" applyBorder="1" applyAlignment="1">
      <alignment vertical="top"/>
    </xf>
    <xf numFmtId="9" fontId="9" fillId="2" borderId="4" xfId="0" applyNumberFormat="1" applyFont="1" applyFill="1" applyBorder="1" applyAlignment="1">
      <alignment vertical="top"/>
    </xf>
    <xf numFmtId="165" fontId="3" fillId="3" borderId="6" xfId="0" applyNumberFormat="1" applyFont="1" applyFill="1" applyBorder="1" applyAlignment="1">
      <alignment vertical="top"/>
    </xf>
    <xf numFmtId="165" fontId="3" fillId="2" borderId="11" xfId="0" applyNumberFormat="1" applyFont="1" applyFill="1" applyBorder="1" applyAlignment="1">
      <alignment vertical="top"/>
    </xf>
    <xf numFmtId="165" fontId="3" fillId="2" borderId="4" xfId="0" applyNumberFormat="1" applyFont="1" applyFill="1" applyBorder="1" applyAlignment="1">
      <alignment vertical="top"/>
    </xf>
    <xf numFmtId="165" fontId="3" fillId="2" borderId="7" xfId="0" applyNumberFormat="1" applyFont="1" applyFill="1" applyBorder="1" applyAlignment="1">
      <alignment horizontal="right" vertical="top"/>
    </xf>
    <xf numFmtId="1" fontId="3" fillId="2" borderId="2" xfId="0" applyNumberFormat="1" applyFont="1" applyFill="1" applyBorder="1" applyAlignment="1">
      <alignment horizontal="right" vertical="top"/>
    </xf>
    <xf numFmtId="9" fontId="3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5" fillId="4" borderId="8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1" fillId="4" borderId="0" xfId="0" applyFont="1" applyFill="1" applyAlignment="1">
      <alignment horizontal="center"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workbookViewId="0">
      <selection activeCell="C39" sqref="C39"/>
    </sheetView>
  </sheetViews>
  <sheetFormatPr defaultRowHeight="14.25"/>
  <cols>
    <col min="1" max="1" width="38.7109375" style="1" customWidth="1"/>
    <col min="2" max="2" width="11.140625" style="1" customWidth="1"/>
    <col min="3" max="7" width="9.140625" style="1"/>
    <col min="8" max="8" width="38.7109375" style="1" customWidth="1"/>
    <col min="9" max="9" width="11.140625" style="1" customWidth="1"/>
    <col min="10" max="13" width="9.140625" style="1"/>
    <col min="14" max="14" width="14.7109375" style="1" customWidth="1"/>
    <col min="15" max="15" width="6.7109375" style="1" customWidth="1"/>
    <col min="16" max="16" width="17.140625" style="1" customWidth="1"/>
    <col min="17" max="16384" width="9.140625" style="1"/>
  </cols>
  <sheetData>
    <row r="1" spans="1:17" ht="15">
      <c r="A1" s="9" t="s">
        <v>33</v>
      </c>
      <c r="B1" s="53" t="s">
        <v>14</v>
      </c>
      <c r="C1" s="78" t="s">
        <v>13</v>
      </c>
      <c r="D1" s="79"/>
      <c r="E1" s="79"/>
      <c r="F1" s="79"/>
      <c r="H1" s="9" t="s">
        <v>33</v>
      </c>
      <c r="I1" s="53" t="s">
        <v>14</v>
      </c>
      <c r="J1" s="78" t="s">
        <v>13</v>
      </c>
      <c r="K1" s="79"/>
      <c r="L1" s="79"/>
      <c r="M1" s="79"/>
      <c r="O1" s="80" t="s">
        <v>34</v>
      </c>
      <c r="P1" s="80"/>
    </row>
    <row r="2" spans="1:17">
      <c r="A2" s="9" t="s">
        <v>3</v>
      </c>
      <c r="B2" s="54">
        <v>2008</v>
      </c>
      <c r="C2" s="46">
        <v>2009</v>
      </c>
      <c r="D2" s="40">
        <v>2010</v>
      </c>
      <c r="E2" s="40">
        <v>2011</v>
      </c>
      <c r="F2" s="40" t="s">
        <v>4</v>
      </c>
      <c r="H2" s="9" t="s">
        <v>3</v>
      </c>
      <c r="I2" s="54">
        <v>2008</v>
      </c>
      <c r="J2" s="46">
        <v>2009</v>
      </c>
      <c r="K2" s="40">
        <v>2010</v>
      </c>
      <c r="L2" s="40">
        <v>2011</v>
      </c>
      <c r="M2" s="40" t="s">
        <v>4</v>
      </c>
      <c r="O2" s="76">
        <v>0.25</v>
      </c>
      <c r="P2" s="77" t="s">
        <v>6</v>
      </c>
    </row>
    <row r="3" spans="1:17">
      <c r="A3" s="10" t="s">
        <v>9</v>
      </c>
      <c r="B3" s="57">
        <v>100</v>
      </c>
      <c r="C3" s="47">
        <v>120</v>
      </c>
      <c r="D3" s="41">
        <v>140</v>
      </c>
      <c r="E3" s="41">
        <v>150</v>
      </c>
      <c r="F3" s="41">
        <v>150</v>
      </c>
      <c r="H3" s="10" t="s">
        <v>9</v>
      </c>
      <c r="I3" s="17"/>
      <c r="J3" s="18"/>
      <c r="K3" s="18"/>
      <c r="L3" s="18"/>
      <c r="M3" s="18"/>
      <c r="O3" s="76">
        <v>0.2</v>
      </c>
      <c r="P3" s="77" t="s">
        <v>29</v>
      </c>
      <c r="Q3" s="8"/>
    </row>
    <row r="4" spans="1:17" ht="15" thickBot="1">
      <c r="A4" s="25" t="s">
        <v>10</v>
      </c>
      <c r="B4" s="71">
        <v>-80</v>
      </c>
      <c r="C4" s="72">
        <f>-C3*(1-C6)</f>
        <v>-98.4</v>
      </c>
      <c r="D4" s="73">
        <f>-D3*(1-D6)</f>
        <v>-116.19999999999999</v>
      </c>
      <c r="E4" s="73">
        <f>-E3*(1-E6)</f>
        <v>-124.5</v>
      </c>
      <c r="F4" s="73">
        <f>-F3*(1-F6)</f>
        <v>-132</v>
      </c>
      <c r="H4" s="25" t="s">
        <v>10</v>
      </c>
      <c r="I4" s="26"/>
      <c r="J4" s="27"/>
      <c r="K4" s="27"/>
      <c r="L4" s="27"/>
      <c r="M4" s="27"/>
      <c r="O4" s="76">
        <v>0.16</v>
      </c>
      <c r="P4" s="77" t="s">
        <v>30</v>
      </c>
      <c r="Q4" s="8"/>
    </row>
    <row r="5" spans="1:17">
      <c r="A5" s="11" t="s">
        <v>16</v>
      </c>
      <c r="B5" s="58">
        <v>20</v>
      </c>
      <c r="C5" s="48">
        <f>C3*C6</f>
        <v>21.599999999999998</v>
      </c>
      <c r="D5" s="42">
        <f>D3*D6</f>
        <v>23.8</v>
      </c>
      <c r="E5" s="42">
        <f>E3*E6</f>
        <v>25.500000000000004</v>
      </c>
      <c r="F5" s="42">
        <f>F3*F6</f>
        <v>18</v>
      </c>
      <c r="H5" s="11" t="s">
        <v>16</v>
      </c>
      <c r="I5" s="23"/>
      <c r="J5" s="24"/>
      <c r="K5" s="24"/>
      <c r="L5" s="24"/>
      <c r="M5" s="24"/>
      <c r="O5" s="76">
        <v>0.14000000000000001</v>
      </c>
      <c r="P5" s="77" t="s">
        <v>31</v>
      </c>
      <c r="Q5" s="8"/>
    </row>
    <row r="6" spans="1:17">
      <c r="A6" s="37" t="s">
        <v>8</v>
      </c>
      <c r="B6" s="59">
        <f>B5/B3</f>
        <v>0.2</v>
      </c>
      <c r="C6" s="49">
        <v>0.18</v>
      </c>
      <c r="D6" s="43">
        <v>0.17</v>
      </c>
      <c r="E6" s="43">
        <v>0.17</v>
      </c>
      <c r="F6" s="43">
        <v>0.12</v>
      </c>
      <c r="H6" s="16" t="s">
        <v>8</v>
      </c>
      <c r="I6" s="20"/>
      <c r="J6" s="21"/>
      <c r="K6" s="21"/>
      <c r="L6" s="21"/>
      <c r="M6" s="21"/>
      <c r="O6" s="76">
        <v>0.11</v>
      </c>
      <c r="P6" s="77" t="s">
        <v>32</v>
      </c>
      <c r="Q6" s="4"/>
    </row>
    <row r="7" spans="1:17">
      <c r="A7" s="10" t="s">
        <v>11</v>
      </c>
      <c r="B7" s="57">
        <v>-2</v>
      </c>
      <c r="C7" s="47">
        <f>-C8*C3</f>
        <v>-2.4</v>
      </c>
      <c r="D7" s="41">
        <f t="shared" ref="D7:F7" si="0">-D8*D3</f>
        <v>-2.8000000000000003</v>
      </c>
      <c r="E7" s="41">
        <f t="shared" si="0"/>
        <v>-3</v>
      </c>
      <c r="F7" s="41">
        <f t="shared" si="0"/>
        <v>-3</v>
      </c>
      <c r="H7" s="10" t="s">
        <v>11</v>
      </c>
      <c r="I7" s="17"/>
      <c r="J7" s="18"/>
      <c r="K7" s="18"/>
      <c r="L7" s="18"/>
      <c r="M7" s="18"/>
    </row>
    <row r="8" spans="1:17" ht="15" thickBot="1">
      <c r="A8" s="67" t="s">
        <v>12</v>
      </c>
      <c r="B8" s="68">
        <f>-B7/B3</f>
        <v>0.02</v>
      </c>
      <c r="C8" s="69">
        <f>B8</f>
        <v>0.02</v>
      </c>
      <c r="D8" s="70">
        <f t="shared" ref="D8:F8" si="1">C8</f>
        <v>0.02</v>
      </c>
      <c r="E8" s="70">
        <f t="shared" si="1"/>
        <v>0.02</v>
      </c>
      <c r="F8" s="70">
        <f t="shared" si="1"/>
        <v>0.02</v>
      </c>
      <c r="H8" s="30" t="s">
        <v>12</v>
      </c>
      <c r="I8" s="31"/>
      <c r="J8" s="32"/>
      <c r="K8" s="32"/>
      <c r="L8" s="32"/>
      <c r="M8" s="32"/>
    </row>
    <row r="9" spans="1:17">
      <c r="A9" s="11" t="s">
        <v>17</v>
      </c>
      <c r="B9" s="58">
        <f>B5+B7</f>
        <v>18</v>
      </c>
      <c r="C9" s="48">
        <f>C5+C7</f>
        <v>19.2</v>
      </c>
      <c r="D9" s="42">
        <f t="shared" ref="D9:F9" si="2">D5+D7</f>
        <v>21</v>
      </c>
      <c r="E9" s="42">
        <f t="shared" si="2"/>
        <v>22.500000000000004</v>
      </c>
      <c r="F9" s="42">
        <f t="shared" si="2"/>
        <v>15</v>
      </c>
      <c r="H9" s="11" t="s">
        <v>17</v>
      </c>
      <c r="I9" s="28"/>
      <c r="J9" s="29"/>
      <c r="K9" s="29"/>
      <c r="L9" s="29"/>
      <c r="M9" s="29"/>
    </row>
    <row r="10" spans="1:17">
      <c r="A10" s="10" t="s">
        <v>15</v>
      </c>
      <c r="B10" s="74">
        <f>-0.26*B9</f>
        <v>-4.68</v>
      </c>
      <c r="C10" s="47">
        <f>-0.26*C9</f>
        <v>-4.992</v>
      </c>
      <c r="D10" s="41">
        <f>-0.26*D9</f>
        <v>-5.46</v>
      </c>
      <c r="E10" s="41">
        <f t="shared" ref="E10:F10" si="3">-0.26*E9</f>
        <v>-5.8500000000000014</v>
      </c>
      <c r="F10" s="41">
        <f t="shared" si="3"/>
        <v>-3.9000000000000004</v>
      </c>
      <c r="G10" s="15"/>
      <c r="H10" s="10" t="s">
        <v>15</v>
      </c>
      <c r="I10" s="75"/>
      <c r="J10" s="19"/>
      <c r="K10" s="19"/>
      <c r="L10" s="19"/>
      <c r="M10" s="19"/>
    </row>
    <row r="11" spans="1:17">
      <c r="A11" s="10"/>
      <c r="B11" s="55"/>
      <c r="C11" s="50"/>
      <c r="D11" s="35"/>
      <c r="E11" s="35"/>
      <c r="F11" s="35"/>
      <c r="H11" s="10"/>
      <c r="I11" s="55"/>
      <c r="J11" s="50"/>
      <c r="K11" s="35"/>
      <c r="L11" s="35"/>
      <c r="M11" s="35"/>
    </row>
    <row r="12" spans="1:17">
      <c r="A12" s="10" t="s">
        <v>18</v>
      </c>
      <c r="B12" s="60">
        <f>-B13*B3</f>
        <v>-2</v>
      </c>
      <c r="C12" s="47">
        <f>-C13*C3</f>
        <v>-2.4</v>
      </c>
      <c r="D12" s="41">
        <f>-D13*D3</f>
        <v>-2.8000000000000003</v>
      </c>
      <c r="E12" s="41">
        <f>-E13*E3</f>
        <v>-3</v>
      </c>
      <c r="F12" s="41">
        <f>-F13*F3</f>
        <v>-3</v>
      </c>
      <c r="H12" s="10" t="s">
        <v>18</v>
      </c>
      <c r="I12" s="18"/>
      <c r="J12" s="18"/>
      <c r="K12" s="18"/>
      <c r="L12" s="18"/>
      <c r="M12" s="18"/>
    </row>
    <row r="13" spans="1:17">
      <c r="A13" s="37" t="s">
        <v>5</v>
      </c>
      <c r="B13" s="61">
        <v>0.02</v>
      </c>
      <c r="C13" s="49">
        <v>0.02</v>
      </c>
      <c r="D13" s="43">
        <v>0.02</v>
      </c>
      <c r="E13" s="43">
        <v>0.02</v>
      </c>
      <c r="F13" s="43">
        <v>0.02</v>
      </c>
      <c r="H13" s="16" t="s">
        <v>5</v>
      </c>
      <c r="I13" s="21"/>
      <c r="J13" s="21"/>
      <c r="K13" s="21"/>
      <c r="L13" s="21"/>
      <c r="M13" s="21"/>
    </row>
    <row r="14" spans="1:17">
      <c r="A14" s="16"/>
      <c r="B14" s="56"/>
      <c r="C14" s="51"/>
      <c r="D14" s="36"/>
      <c r="E14" s="36"/>
      <c r="F14" s="36"/>
      <c r="H14" s="16"/>
      <c r="I14" s="56"/>
      <c r="J14" s="51"/>
      <c r="K14" s="36"/>
      <c r="L14" s="36"/>
      <c r="M14" s="36"/>
    </row>
    <row r="15" spans="1:17">
      <c r="A15" s="10" t="s">
        <v>19</v>
      </c>
      <c r="B15" s="55">
        <v>20</v>
      </c>
      <c r="C15" s="51"/>
      <c r="D15" s="36"/>
      <c r="E15" s="36"/>
      <c r="F15" s="36"/>
      <c r="H15" s="10" t="s">
        <v>19</v>
      </c>
      <c r="I15" s="18"/>
      <c r="J15" s="21"/>
      <c r="K15" s="21"/>
      <c r="L15" s="21"/>
      <c r="M15" s="21"/>
    </row>
    <row r="16" spans="1:17">
      <c r="A16" s="10" t="s">
        <v>20</v>
      </c>
      <c r="B16" s="55">
        <v>-10</v>
      </c>
      <c r="C16" s="51"/>
      <c r="D16" s="36"/>
      <c r="E16" s="36"/>
      <c r="F16" s="36"/>
      <c r="H16" s="10" t="s">
        <v>20</v>
      </c>
      <c r="I16" s="18"/>
      <c r="J16" s="21"/>
      <c r="K16" s="21"/>
      <c r="L16" s="21"/>
      <c r="M16" s="21"/>
    </row>
    <row r="17" spans="1:13">
      <c r="A17" s="10" t="s">
        <v>21</v>
      </c>
      <c r="B17" s="60">
        <v>10</v>
      </c>
      <c r="C17" s="47">
        <f>C3*C18</f>
        <v>12</v>
      </c>
      <c r="D17" s="41">
        <f>D3*D18</f>
        <v>14</v>
      </c>
      <c r="E17" s="41">
        <f>E3*E18</f>
        <v>15</v>
      </c>
      <c r="F17" s="41">
        <f>F3*F18</f>
        <v>15</v>
      </c>
      <c r="H17" s="10" t="s">
        <v>21</v>
      </c>
      <c r="I17" s="18"/>
      <c r="J17" s="18"/>
      <c r="K17" s="18"/>
      <c r="L17" s="18"/>
      <c r="M17" s="18"/>
    </row>
    <row r="18" spans="1:13">
      <c r="A18" s="37" t="s">
        <v>23</v>
      </c>
      <c r="B18" s="61">
        <f>B17/B3</f>
        <v>0.1</v>
      </c>
      <c r="C18" s="49">
        <f>B18</f>
        <v>0.1</v>
      </c>
      <c r="D18" s="43">
        <f>C18</f>
        <v>0.1</v>
      </c>
      <c r="E18" s="43">
        <f t="shared" ref="E18:F18" si="4">D18</f>
        <v>0.1</v>
      </c>
      <c r="F18" s="43">
        <f t="shared" si="4"/>
        <v>0.1</v>
      </c>
      <c r="H18" s="16" t="s">
        <v>23</v>
      </c>
      <c r="I18" s="21"/>
      <c r="J18" s="21"/>
      <c r="K18" s="21"/>
      <c r="L18" s="21"/>
      <c r="M18" s="21"/>
    </row>
    <row r="19" spans="1:13">
      <c r="A19" s="10"/>
      <c r="B19" s="55"/>
      <c r="C19" s="51"/>
      <c r="D19" s="36"/>
      <c r="E19" s="36"/>
      <c r="F19" s="36"/>
      <c r="H19" s="10"/>
      <c r="I19" s="55"/>
      <c r="J19" s="51"/>
      <c r="K19" s="36"/>
      <c r="L19" s="36"/>
      <c r="M19" s="36"/>
    </row>
    <row r="20" spans="1:13" ht="15" thickBot="1">
      <c r="A20" s="13" t="s">
        <v>22</v>
      </c>
      <c r="B20" s="62">
        <v>-2</v>
      </c>
      <c r="C20" s="47">
        <f>-(C17-B17)</f>
        <v>-2</v>
      </c>
      <c r="D20" s="38">
        <f t="shared" ref="D20:F20" si="5">-(D17-C17)</f>
        <v>-2</v>
      </c>
      <c r="E20" s="38">
        <f t="shared" si="5"/>
        <v>-1</v>
      </c>
      <c r="F20" s="38">
        <f t="shared" si="5"/>
        <v>0</v>
      </c>
      <c r="H20" s="25" t="s">
        <v>22</v>
      </c>
      <c r="I20" s="33"/>
      <c r="J20" s="33"/>
      <c r="K20" s="33"/>
      <c r="L20" s="33"/>
      <c r="M20" s="33"/>
    </row>
    <row r="21" spans="1:13">
      <c r="A21" s="11" t="s">
        <v>26</v>
      </c>
      <c r="B21" s="14">
        <f>B5+B10+B12+B20</f>
        <v>11.32</v>
      </c>
      <c r="C21" s="66">
        <f>C5+C10+C12+C20</f>
        <v>12.207999999999997</v>
      </c>
      <c r="D21" s="42">
        <f>D5+D10+D12+D20</f>
        <v>13.54</v>
      </c>
      <c r="E21" s="42">
        <f>E5+E10+E12+E20</f>
        <v>15.650000000000002</v>
      </c>
      <c r="F21" s="42">
        <f>F5+F10+F12+F20</f>
        <v>11.1</v>
      </c>
      <c r="H21" s="11" t="s">
        <v>26</v>
      </c>
      <c r="I21" s="65"/>
      <c r="J21" s="29"/>
      <c r="K21" s="29"/>
      <c r="L21" s="29"/>
      <c r="M21" s="29"/>
    </row>
    <row r="22" spans="1:13">
      <c r="A22" s="10" t="s">
        <v>25</v>
      </c>
      <c r="B22" s="10"/>
      <c r="C22" s="35"/>
      <c r="D22" s="35"/>
      <c r="E22" s="35"/>
      <c r="F22" s="41">
        <f>F21/(B26-3.5%)</f>
        <v>105.71428571428569</v>
      </c>
      <c r="H22" s="10" t="s">
        <v>25</v>
      </c>
      <c r="I22" s="64"/>
      <c r="J22" s="35"/>
      <c r="K22" s="35"/>
      <c r="L22" s="35"/>
      <c r="M22" s="22"/>
    </row>
    <row r="23" spans="1:13" ht="15" thickBot="1">
      <c r="A23" s="25" t="s">
        <v>2</v>
      </c>
      <c r="B23" s="25"/>
      <c r="C23" s="25">
        <v>0.5</v>
      </c>
      <c r="D23" s="25">
        <f>C23+1</f>
        <v>1.5</v>
      </c>
      <c r="E23" s="25">
        <f>D23+1</f>
        <v>2.5</v>
      </c>
      <c r="F23" s="25">
        <f>E23</f>
        <v>2.5</v>
      </c>
      <c r="H23" s="25" t="s">
        <v>2</v>
      </c>
      <c r="I23" s="25"/>
      <c r="J23" s="33">
        <v>0.5</v>
      </c>
      <c r="K23" s="33">
        <f>J23+1</f>
        <v>1.5</v>
      </c>
      <c r="L23" s="33">
        <f>K23+1</f>
        <v>2.5</v>
      </c>
      <c r="M23" s="33">
        <f>L23</f>
        <v>2.5</v>
      </c>
    </row>
    <row r="24" spans="1:13">
      <c r="A24" s="11" t="s">
        <v>27</v>
      </c>
      <c r="B24" s="11"/>
      <c r="C24" s="42">
        <f>C21/(1+$B$26)^C23</f>
        <v>11.433839587789317</v>
      </c>
      <c r="D24" s="42">
        <f>D21/(1+$B$26)^D23</f>
        <v>11.124010428786081</v>
      </c>
      <c r="E24" s="42">
        <f>E21/(1+$B$26)^E23</f>
        <v>11.278522584836495</v>
      </c>
      <c r="F24" s="42">
        <f>F22/(1+$B$26)^F23</f>
        <v>76.185364790314949</v>
      </c>
      <c r="H24" s="11" t="s">
        <v>27</v>
      </c>
      <c r="I24" s="39"/>
      <c r="J24" s="63"/>
      <c r="K24" s="34"/>
      <c r="L24" s="34"/>
      <c r="M24" s="34"/>
    </row>
    <row r="25" spans="1:13">
      <c r="A25" s="10"/>
      <c r="B25" s="10"/>
      <c r="C25" s="35"/>
      <c r="D25" s="35"/>
      <c r="E25" s="35"/>
      <c r="F25" s="35"/>
      <c r="H25" s="10"/>
      <c r="I25" s="10"/>
      <c r="J25" s="64"/>
      <c r="K25" s="35"/>
      <c r="L25" s="35"/>
      <c r="M25" s="35"/>
    </row>
    <row r="26" spans="1:13">
      <c r="A26" s="10" t="s">
        <v>24</v>
      </c>
      <c r="B26" s="12">
        <f>O5</f>
        <v>0.14000000000000001</v>
      </c>
      <c r="C26" s="36"/>
      <c r="D26" s="36"/>
      <c r="E26" s="36"/>
      <c r="F26" s="36"/>
      <c r="H26" s="10" t="s">
        <v>24</v>
      </c>
      <c r="I26" s="52"/>
      <c r="J26" s="51"/>
      <c r="K26" s="36"/>
      <c r="L26" s="36"/>
      <c r="M26" s="36"/>
    </row>
    <row r="27" spans="1:13">
      <c r="A27" s="10"/>
      <c r="B27" s="10"/>
      <c r="C27" s="35"/>
      <c r="D27" s="35"/>
      <c r="E27" s="35"/>
      <c r="F27" s="35"/>
      <c r="H27" s="10"/>
      <c r="I27" s="10"/>
      <c r="J27" s="35"/>
      <c r="K27" s="35"/>
      <c r="L27" s="35"/>
      <c r="M27" s="35"/>
    </row>
    <row r="28" spans="1:13">
      <c r="A28" s="10" t="s">
        <v>28</v>
      </c>
      <c r="B28" s="45">
        <f>SUM(C24:F24)</f>
        <v>110.02173739172684</v>
      </c>
      <c r="C28" s="50"/>
      <c r="D28" s="44"/>
      <c r="E28" s="44"/>
      <c r="F28" s="35"/>
      <c r="H28" s="10" t="s">
        <v>28</v>
      </c>
      <c r="I28" s="45"/>
      <c r="J28" s="50"/>
      <c r="K28" s="44"/>
      <c r="L28" s="44"/>
      <c r="M28" s="35"/>
    </row>
    <row r="29" spans="1:13">
      <c r="A29" s="10"/>
      <c r="B29" s="10"/>
      <c r="C29" s="10"/>
      <c r="D29" s="15"/>
      <c r="E29" s="15"/>
      <c r="F29" s="10"/>
      <c r="H29" s="10"/>
      <c r="I29" s="10"/>
      <c r="J29" s="10"/>
      <c r="K29" s="15"/>
      <c r="L29" s="15"/>
      <c r="M29" s="10"/>
    </row>
    <row r="30" spans="1:13">
      <c r="A30" s="10"/>
      <c r="B30" s="10"/>
      <c r="C30" s="10"/>
      <c r="D30" s="15"/>
      <c r="E30" s="15"/>
      <c r="F30" s="10"/>
      <c r="H30" s="10"/>
      <c r="I30" s="10"/>
      <c r="J30" s="10"/>
      <c r="K30" s="15"/>
      <c r="L30" s="15"/>
      <c r="M30" s="10"/>
    </row>
    <row r="31" spans="1:13">
      <c r="A31" s="4"/>
      <c r="B31" s="4" t="s">
        <v>34</v>
      </c>
      <c r="C31" s="4"/>
      <c r="F31" s="4"/>
      <c r="H31" s="4"/>
      <c r="I31" s="4"/>
      <c r="J31" s="4"/>
      <c r="M31" s="4"/>
    </row>
    <row r="32" spans="1:13">
      <c r="A32" s="4"/>
      <c r="F32" s="4"/>
      <c r="H32" s="4"/>
      <c r="I32" s="5"/>
      <c r="J32" s="4"/>
      <c r="M32" s="4"/>
    </row>
    <row r="33" spans="1:13">
      <c r="A33" s="4"/>
      <c r="E33" s="4"/>
      <c r="F33" s="4"/>
      <c r="H33" s="4"/>
      <c r="I33" s="5"/>
      <c r="J33" s="4"/>
      <c r="K33" s="8"/>
      <c r="L33" s="4"/>
      <c r="M33" s="4"/>
    </row>
    <row r="34" spans="1:13">
      <c r="A34" s="4"/>
      <c r="E34" s="4"/>
      <c r="F34" s="4"/>
      <c r="H34" s="4"/>
      <c r="I34" s="5"/>
      <c r="J34" s="4"/>
      <c r="K34" s="8"/>
      <c r="L34" s="4"/>
      <c r="M34" s="4"/>
    </row>
    <row r="35" spans="1:13">
      <c r="A35" s="4"/>
      <c r="E35" s="4"/>
      <c r="F35" s="4"/>
      <c r="H35" s="4"/>
      <c r="I35" s="5"/>
      <c r="J35" s="4"/>
      <c r="K35" s="8"/>
      <c r="L35" s="4"/>
      <c r="M35" s="4"/>
    </row>
    <row r="36" spans="1:13">
      <c r="A36" s="4"/>
      <c r="E36" s="4"/>
      <c r="F36" s="4"/>
      <c r="H36" s="4"/>
      <c r="I36" s="5"/>
      <c r="J36" s="4"/>
      <c r="K36" s="4"/>
      <c r="L36" s="4"/>
      <c r="M36" s="4"/>
    </row>
    <row r="37" spans="1:13">
      <c r="A37" s="3"/>
      <c r="B37" s="5"/>
      <c r="C37" s="4"/>
      <c r="D37" s="4"/>
      <c r="E37" s="4"/>
      <c r="F37" s="4"/>
      <c r="H37" s="3"/>
      <c r="I37" s="5"/>
      <c r="J37" s="4"/>
      <c r="K37" s="4"/>
      <c r="L37" s="4"/>
      <c r="M37" s="4"/>
    </row>
    <row r="38" spans="1:13">
      <c r="A38" s="2"/>
      <c r="B38" s="3" t="s">
        <v>1</v>
      </c>
      <c r="C38" s="6">
        <f>B28/C5</f>
        <v>5.0935989533206874</v>
      </c>
      <c r="H38" s="2"/>
      <c r="I38" s="3"/>
      <c r="J38" s="6"/>
    </row>
    <row r="39" spans="1:13">
      <c r="B39" s="3" t="s">
        <v>7</v>
      </c>
      <c r="C39" s="6">
        <f>B28/C9</f>
        <v>5.7302988224857732</v>
      </c>
      <c r="I39" s="3"/>
      <c r="J39" s="6"/>
    </row>
    <row r="40" spans="1:13">
      <c r="B40" s="3" t="s">
        <v>0</v>
      </c>
      <c r="C40" s="7">
        <f>B28/B3</f>
        <v>1.1002173739172685</v>
      </c>
      <c r="I40" s="3"/>
      <c r="J40" s="7"/>
    </row>
  </sheetData>
  <mergeCells count="3">
    <mergeCell ref="C1:F1"/>
    <mergeCell ref="J1:M1"/>
    <mergeCell ref="O1: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Bolagsvärdering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www.foretagsvardering.org</dc:creator>
  <cp:lastModifiedBy>Erik Andersson</cp:lastModifiedBy>
  <dcterms:created xsi:type="dcterms:W3CDTF">2009-04-28T17:29:21Z</dcterms:created>
  <dcterms:modified xsi:type="dcterms:W3CDTF">2009-10-15T19:01:55Z</dcterms:modified>
</cp:coreProperties>
</file>